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Objects="placeholders" defaultThemeVersion="124226"/>
  <mc:AlternateContent xmlns:mc="http://schemas.openxmlformats.org/markup-compatibility/2006">
    <mc:Choice Requires="x15">
      <x15ac:absPath xmlns:x15ac="http://schemas.microsoft.com/office/spreadsheetml/2010/11/ac" url="E:\★계약\★2022.10월부터 계약 정리\5. 전자계약★\2026년★\입찰\☆2026년 연수구시설안전관리공단 연수행복체육센터 청소용역(제한경쟁)\"/>
    </mc:Choice>
  </mc:AlternateContent>
  <bookViews>
    <workbookView xWindow="0" yWindow="0" windowWidth="28800" windowHeight="12165" tabRatio="802"/>
  </bookViews>
  <sheets>
    <sheet name="산출내역서(7개월)" sheetId="37" r:id="rId1"/>
  </sheets>
  <definedNames>
    <definedName name="_xlnm.Print_Area" localSheetId="0">'산출내역서(7개월)'!$A$1:$K$30</definedName>
  </definedNames>
  <calcPr calcId="162913"/>
</workbook>
</file>

<file path=xl/calcChain.xml><?xml version="1.0" encoding="utf-8"?>
<calcChain xmlns="http://schemas.openxmlformats.org/spreadsheetml/2006/main">
  <c r="E12" i="37" l="1"/>
  <c r="E22" i="37" s="1"/>
  <c r="E16" i="37" l="1"/>
  <c r="E15" i="37"/>
  <c r="E23" i="37" s="1"/>
  <c r="E20" i="37"/>
  <c r="E21" i="37"/>
  <c r="E18" i="37"/>
  <c r="E19" i="37" s="1"/>
  <c r="E26" i="37"/>
  <c r="E17" i="37"/>
  <c r="E24" i="37" s="1"/>
  <c r="E25" i="37" s="1"/>
  <c r="F6" i="37"/>
  <c r="F5" i="37"/>
  <c r="E27" i="37" l="1"/>
  <c r="E28" i="37" s="1"/>
  <c r="G12" i="37"/>
  <c r="G26" i="37" s="1"/>
  <c r="F12" i="37"/>
  <c r="F26" i="37" s="1"/>
  <c r="D12" i="37"/>
  <c r="D26" i="37" s="1"/>
  <c r="E29" i="37" l="1"/>
  <c r="E30" i="37"/>
  <c r="E31" i="37"/>
  <c r="D18" i="37"/>
  <c r="D19" i="37" s="1"/>
  <c r="D17" i="37"/>
  <c r="D16" i="37"/>
  <c r="F16" i="37" s="1"/>
  <c r="G16" i="37" s="1"/>
  <c r="F17" i="37" l="1"/>
  <c r="G17" i="37" s="1"/>
  <c r="D22" i="37"/>
  <c r="D21" i="37"/>
  <c r="D20" i="37"/>
  <c r="G15" i="37"/>
  <c r="F22" i="37" l="1"/>
  <c r="G22" i="37" s="1"/>
  <c r="F20" i="37"/>
  <c r="G20" i="37" s="1"/>
  <c r="F21" i="37"/>
  <c r="G21" i="37" s="1"/>
  <c r="F19" i="37"/>
  <c r="G19" i="37" s="1"/>
  <c r="F18" i="37"/>
  <c r="G18" i="37" s="1"/>
  <c r="F15" i="37"/>
  <c r="D15" i="37"/>
  <c r="D23" i="37" s="1"/>
  <c r="F23" i="37" l="1"/>
  <c r="F24" i="37" s="1"/>
  <c r="F25" i="37" s="1"/>
  <c r="D24" i="37"/>
  <c r="D25" i="37" s="1"/>
  <c r="D27" i="37" l="1"/>
  <c r="D28" i="37" s="1"/>
  <c r="F27" i="37"/>
  <c r="F28" i="37" s="1"/>
  <c r="G23" i="37"/>
  <c r="G24" i="37" s="1"/>
  <c r="G27" i="37" s="1"/>
  <c r="F29" i="37" l="1"/>
  <c r="D29" i="37"/>
  <c r="G25" i="37"/>
  <c r="G28" i="37" l="1"/>
  <c r="G29" i="37" s="1"/>
  <c r="G30" i="37" s="1"/>
  <c r="G31" i="37" s="1"/>
  <c r="D30" i="37"/>
  <c r="D31" i="37"/>
  <c r="F30" i="37"/>
  <c r="F31" i="37"/>
</calcChain>
</file>

<file path=xl/sharedStrings.xml><?xml version="1.0" encoding="utf-8"?>
<sst xmlns="http://schemas.openxmlformats.org/spreadsheetml/2006/main" count="85" uniqueCount="75">
  <si>
    <t>산출근거</t>
    <phoneticPr fontId="2" type="noConversion"/>
  </si>
  <si>
    <t>비  목</t>
    <phoneticPr fontId="2" type="noConversion"/>
  </si>
  <si>
    <t>제
수
당</t>
    <phoneticPr fontId="2" type="noConversion"/>
  </si>
  <si>
    <t>근로기준법 제60조</t>
    <phoneticPr fontId="2" type="noConversion"/>
  </si>
  <si>
    <t>근로기준법 제56조</t>
    <phoneticPr fontId="2" type="noConversion"/>
  </si>
  <si>
    <t>순 원가+부가가치세</t>
    <phoneticPr fontId="2" type="noConversion"/>
  </si>
  <si>
    <t>산업재해보상보험법 제4조</t>
    <phoneticPr fontId="2" type="noConversion"/>
  </si>
  <si>
    <t>국민연금법 제88조</t>
    <phoneticPr fontId="2" type="noConversion"/>
  </si>
  <si>
    <t>임금채권보장법 제9조</t>
    <phoneticPr fontId="2" type="noConversion"/>
  </si>
  <si>
    <t>고용보험 및 산업재해보상보험의 보험료징수 등에 관한 법률 시행령 제12조</t>
    <phoneticPr fontId="2" type="noConversion"/>
  </si>
  <si>
    <t>미화원</t>
    <phoneticPr fontId="2" type="noConversion"/>
  </si>
  <si>
    <t>Ⅹ</t>
    <phoneticPr fontId="2" type="noConversion"/>
  </si>
  <si>
    <t>노무비계</t>
    <phoneticPr fontId="2" type="noConversion"/>
  </si>
  <si>
    <t>[1) + 3)]</t>
    <phoneticPr fontId="2" type="noConversion"/>
  </si>
  <si>
    <t>용역원가 계</t>
    <phoneticPr fontId="2" type="noConversion"/>
  </si>
  <si>
    <t>(단위:원)</t>
    <phoneticPr fontId="2" type="noConversion"/>
  </si>
  <si>
    <t>비 고</t>
    <phoneticPr fontId="2" type="noConversion"/>
  </si>
  <si>
    <t>보
험
료
및
연
금</t>
    <phoneticPr fontId="2" type="noConversion"/>
  </si>
  <si>
    <t>1. 기본급</t>
    <phoneticPr fontId="2" type="noConversion"/>
  </si>
  <si>
    <t>2. 연차수당</t>
    <phoneticPr fontId="2" type="noConversion"/>
  </si>
  <si>
    <t>3. 연장근로수당</t>
    <phoneticPr fontId="2" type="noConversion"/>
  </si>
  <si>
    <t>4. 야간근로수당</t>
    <phoneticPr fontId="2" type="noConversion"/>
  </si>
  <si>
    <t>1) 노 무 비 계(E)</t>
    <phoneticPr fontId="2" type="noConversion"/>
  </si>
  <si>
    <t>2) 사업소세(F)</t>
    <phoneticPr fontId="2" type="noConversion"/>
  </si>
  <si>
    <t>3) 일반관리비(G)</t>
    <phoneticPr fontId="2" type="noConversion"/>
  </si>
  <si>
    <t>4) 이 윤(H)</t>
    <phoneticPr fontId="2" type="noConversion"/>
  </si>
  <si>
    <t>5) 용역 원가계(I)</t>
    <phoneticPr fontId="2" type="noConversion"/>
  </si>
  <si>
    <t>6) 부가가치세(J)</t>
    <phoneticPr fontId="2" type="noConversion"/>
  </si>
  <si>
    <t>총 합계(K)</t>
    <phoneticPr fontId="2" type="noConversion"/>
  </si>
  <si>
    <t>급 여 계(A)</t>
    <phoneticPr fontId="2" type="noConversion"/>
  </si>
  <si>
    <t>소 계(B)</t>
    <phoneticPr fontId="2" type="noConversion"/>
  </si>
  <si>
    <t>소 계©</t>
    <phoneticPr fontId="2" type="noConversion"/>
  </si>
  <si>
    <t>(기본급+제수당)</t>
    <phoneticPr fontId="2" type="noConversion"/>
  </si>
  <si>
    <t>(기본급+제수당)Ⅹ요율</t>
    <phoneticPr fontId="2" type="noConversion"/>
  </si>
  <si>
    <t>(건강보험료)Ⅹ요율</t>
    <phoneticPr fontId="2" type="noConversion"/>
  </si>
  <si>
    <t>노무비</t>
    <phoneticPr fontId="2" type="noConversion"/>
  </si>
  <si>
    <t>경비</t>
    <phoneticPr fontId="2" type="noConversion"/>
  </si>
  <si>
    <t>예정가격 작성기준</t>
    <phoneticPr fontId="2" type="noConversion"/>
  </si>
  <si>
    <t>지방세법 제84조의2
(근로자수 50인미만은 제외)</t>
    <phoneticPr fontId="2" type="noConversion"/>
  </si>
  <si>
    <t>통상적 수당 적용</t>
    <phoneticPr fontId="2" type="noConversion"/>
  </si>
  <si>
    <t>국민건강법 제69조 
같은법 시행령 제44조</t>
    <phoneticPr fontId="2" type="noConversion"/>
  </si>
  <si>
    <t>노인장기요양보험법 제9조
같은법 시행령 제4조</t>
    <phoneticPr fontId="2" type="noConversion"/>
  </si>
  <si>
    <t>석면피해구제법 제31조
(상시근로자수 20인 미만 사업주는 제외)</t>
    <phoneticPr fontId="2" type="noConversion"/>
  </si>
  <si>
    <t>시급</t>
    <phoneticPr fontId="2" type="noConversion"/>
  </si>
  <si>
    <t>노무비계: 노무비+경비+재료비</t>
    <phoneticPr fontId="2" type="noConversion"/>
  </si>
  <si>
    <t>이윤: 노무비+경비+일반관리비</t>
    <phoneticPr fontId="2" type="noConversion"/>
  </si>
  <si>
    <t>근로기준법 제34조 및 근로자퇴직급여보장법
(인건비총액의 1/12 또는 3개월 평균임금으로 계상)</t>
    <phoneticPr fontId="2" type="noConversion"/>
  </si>
  <si>
    <t>중소제조업 직종별 임금 적용
(84,303원,1일(8h) 22년도 상반기])</t>
    <phoneticPr fontId="2" type="noConversion"/>
  </si>
  <si>
    <t>인당 인건비</t>
    <phoneticPr fontId="2" type="noConversion"/>
  </si>
  <si>
    <t>합산인건비</t>
    <phoneticPr fontId="2" type="noConversion"/>
  </si>
  <si>
    <t>중대재해처벌법 시행령 제4조
(안전보건관리체계의 구축 및 이행조치) 0.7%</t>
    <phoneticPr fontId="2" type="noConversion"/>
  </si>
  <si>
    <t>미화) 통상임금/209Ⅹ0.5배Ⅹ3.75시간</t>
    <phoneticPr fontId="2" type="noConversion"/>
  </si>
  <si>
    <t>[1) + 2)+ 3)+ 4)]</t>
    <phoneticPr fontId="2" type="noConversion"/>
  </si>
  <si>
    <t>(건물등의종합관리사업+출퇴근재해요율)</t>
    <phoneticPr fontId="2" type="noConversion"/>
  </si>
  <si>
    <t>5. 상여금</t>
    <phoneticPr fontId="2" type="noConversion"/>
  </si>
  <si>
    <t>6. 퇴직급여충당금</t>
    <phoneticPr fontId="2" type="noConversion"/>
  </si>
  <si>
    <r>
      <t xml:space="preserve">7.산재보험료 
</t>
    </r>
    <r>
      <rPr>
        <sz val="14"/>
        <color rgb="FFFF0000"/>
        <rFont val="맑은 고딕"/>
        <family val="3"/>
        <charset val="129"/>
      </rPr>
      <t>(8.6/1,000)</t>
    </r>
    <phoneticPr fontId="2" type="noConversion"/>
  </si>
  <si>
    <r>
      <t xml:space="preserve">11.고용보험
</t>
    </r>
    <r>
      <rPr>
        <sz val="14"/>
        <color rgb="FFFF0000"/>
        <rFont val="맑은 고딕"/>
        <family val="3"/>
        <charset val="129"/>
      </rPr>
      <t>(10.1/1,000)</t>
    </r>
    <phoneticPr fontId="2" type="noConversion"/>
  </si>
  <si>
    <r>
      <t xml:space="preserve">12.임금채권보장보험
</t>
    </r>
    <r>
      <rPr>
        <sz val="14"/>
        <color rgb="FFFF0000"/>
        <rFont val="맑은 고딕"/>
        <family val="3"/>
        <charset val="129"/>
      </rPr>
      <t>(0.6/1,000)</t>
    </r>
    <phoneticPr fontId="2" type="noConversion"/>
  </si>
  <si>
    <r>
      <t xml:space="preserve">13.석면피해구제분담금
</t>
    </r>
    <r>
      <rPr>
        <sz val="14"/>
        <color rgb="FFFF0000"/>
        <rFont val="맑은 고딕"/>
        <family val="3"/>
        <charset val="129"/>
      </rPr>
      <t>(0.06/1,000)</t>
    </r>
    <phoneticPr fontId="2" type="noConversion"/>
  </si>
  <si>
    <t>14.산업안전보건관리비</t>
    <phoneticPr fontId="2" type="noConversion"/>
  </si>
  <si>
    <t>5. 반장수당</t>
    <phoneticPr fontId="2" type="noConversion"/>
  </si>
  <si>
    <t>연장 반장 미반영</t>
    <phoneticPr fontId="2" type="noConversion"/>
  </si>
  <si>
    <t>반장 반영</t>
    <phoneticPr fontId="2" type="noConversion"/>
  </si>
  <si>
    <t>미화원(반장)</t>
    <phoneticPr fontId="2" type="noConversion"/>
  </si>
  <si>
    <t>미화원</t>
    <phoneticPr fontId="2" type="noConversion"/>
  </si>
  <si>
    <t>미화) 통상임금/209Ⅹ8시간Ⅹ6일</t>
    <phoneticPr fontId="2" type="noConversion"/>
  </si>
  <si>
    <t>합 계
(7개월)</t>
    <phoneticPr fontId="2" type="noConversion"/>
  </si>
  <si>
    <t>미화) 통상임금/209Ⅹ1.5배Ⅹ17.4시간</t>
    <phoneticPr fontId="2" type="noConversion"/>
  </si>
  <si>
    <t>연수행복체육센터 원가 산출내역서</t>
    <phoneticPr fontId="2" type="noConversion"/>
  </si>
  <si>
    <r>
      <t xml:space="preserve">8.국민연금
</t>
    </r>
    <r>
      <rPr>
        <sz val="14"/>
        <color rgb="FFFF0000"/>
        <rFont val="맑은 고딕"/>
        <family val="3"/>
        <charset val="129"/>
      </rPr>
      <t>(47.5/1,000)</t>
    </r>
    <phoneticPr fontId="2" type="noConversion"/>
  </si>
  <si>
    <r>
      <t xml:space="preserve">9.건강보험료
</t>
    </r>
    <r>
      <rPr>
        <sz val="14"/>
        <color rgb="FFFF0000"/>
        <rFont val="맑은 고딕"/>
        <family val="3"/>
        <charset val="129"/>
      </rPr>
      <t>(35.95/1,000)</t>
    </r>
    <phoneticPr fontId="2" type="noConversion"/>
  </si>
  <si>
    <r>
      <t xml:space="preserve">10.노인장기요양보험
</t>
    </r>
    <r>
      <rPr>
        <sz val="14"/>
        <color rgb="FFFF0000"/>
        <rFont val="맑은 고딕"/>
        <family val="3"/>
        <charset val="129"/>
      </rPr>
      <t>(13.14/100)</t>
    </r>
    <phoneticPr fontId="2" type="noConversion"/>
  </si>
  <si>
    <t>시급 11,761 × 209</t>
    <phoneticPr fontId="2" type="noConversion"/>
  </si>
  <si>
    <t>용역과업기간 1년미만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</si>
</sst>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5" formatCode="&quot;₩&quot;#,##0;\-&quot;₩&quot;#,##0"/>
    <numFmt numFmtId="41" formatCode="_-* #,##0_-;\-* #,##0_-;_-* &quot;-&quot;_-;_-@_-"/>
    <numFmt numFmtId="176" formatCode="#,##0_ "/>
    <numFmt numFmtId="177" formatCode="0.00000"/>
    <numFmt numFmtId="178" formatCode="&quot;$&quot;#,##0_);[Red]\(&quot;$&quot;#,##0\)"/>
    <numFmt numFmtId="179" formatCode="&quot;₩&quot;#,##0.00;&quot;₩&quot;\-#,##0.00"/>
    <numFmt numFmtId="180" formatCode="0.00000%"/>
    <numFmt numFmtId="181" formatCode="&quot;₩&quot;#,##0;[Red]&quot;₩&quot;\-#,##0"/>
    <numFmt numFmtId="182" formatCode="&quot;₩&quot;#,##0;&quot;₩&quot;\-#,##0"/>
    <numFmt numFmtId="183" formatCode="0.00_);[Red]\(0.00\)"/>
  </numFmts>
  <fonts count="2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Helv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9"/>
      <name val="굴림"/>
      <family val="3"/>
      <charset val="129"/>
    </font>
    <font>
      <sz val="10"/>
      <name val="명조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sz val="1"/>
      <color indexed="8"/>
      <name val="Courier"/>
      <family val="3"/>
    </font>
    <font>
      <sz val="8"/>
      <name val="Arial"/>
      <family val="2"/>
    </font>
    <font>
      <b/>
      <sz val="12"/>
      <name val="Arial"/>
      <family val="2"/>
    </font>
    <font>
      <sz val="20"/>
      <color theme="1" tint="0.249977111117893"/>
      <name val="맑은 고딕"/>
      <family val="3"/>
      <charset val="129"/>
    </font>
    <font>
      <sz val="12"/>
      <color theme="1" tint="0.249977111117893"/>
      <name val="맑은 고딕"/>
      <family val="3"/>
      <charset val="129"/>
    </font>
    <font>
      <b/>
      <sz val="20"/>
      <color theme="1" tint="0.14999847407452621"/>
      <name val="맑은 고딕"/>
      <family val="3"/>
      <charset val="129"/>
    </font>
    <font>
      <sz val="12"/>
      <color theme="1" tint="0.14999847407452621"/>
      <name val="맑은 고딕"/>
      <family val="3"/>
      <charset val="129"/>
    </font>
    <font>
      <b/>
      <sz val="14"/>
      <color theme="1" tint="0.14999847407452621"/>
      <name val="맑은 고딕"/>
      <family val="3"/>
      <charset val="129"/>
    </font>
    <font>
      <sz val="14"/>
      <color theme="1" tint="0.14999847407452621"/>
      <name val="맑은 고딕"/>
      <family val="3"/>
      <charset val="129"/>
    </font>
    <font>
      <sz val="14"/>
      <color theme="1"/>
      <name val="맑은 고딕"/>
      <family val="3"/>
      <charset val="129"/>
    </font>
    <font>
      <sz val="14"/>
      <color rgb="FFFF0000"/>
      <name val="맑은 고딕"/>
      <family val="3"/>
      <charset val="129"/>
    </font>
    <font>
      <b/>
      <sz val="16"/>
      <color theme="1"/>
      <name val="맑은 고딕"/>
      <family val="3"/>
      <charset val="129"/>
    </font>
    <font>
      <sz val="11"/>
      <color theme="1" tint="0.14999847407452621"/>
      <name val="맑은 고딕"/>
      <family val="3"/>
      <charset val="129"/>
    </font>
    <font>
      <b/>
      <sz val="14"/>
      <color rgb="FFFF0000"/>
      <name val="맑은 고딕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72">
    <xf numFmtId="0" fontId="0" fillId="0" borderId="0">
      <alignment vertical="center"/>
    </xf>
    <xf numFmtId="0" fontId="3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7" fillId="0" borderId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0" fontId="3" fillId="0" borderId="0"/>
    <xf numFmtId="0" fontId="9" fillId="0" borderId="1"/>
    <xf numFmtId="0" fontId="3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5" fontId="1" fillId="0" borderId="0" applyBorder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1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" fillId="0" borderId="0" applyFill="0" applyBorder="0" applyAlignment="0"/>
    <xf numFmtId="4" fontId="12" fillId="0" borderId="0">
      <protection locked="0"/>
    </xf>
    <xf numFmtId="3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77" fontId="1" fillId="0" borderId="0">
      <protection locked="0"/>
    </xf>
    <xf numFmtId="17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/>
    <xf numFmtId="179" fontId="1" fillId="0" borderId="0">
      <protection locked="0"/>
    </xf>
    <xf numFmtId="180" fontId="1" fillId="0" borderId="0">
      <protection locked="0"/>
    </xf>
    <xf numFmtId="38" fontId="13" fillId="2" borderId="0" applyNumberFormat="0" applyBorder="0" applyAlignment="0" applyProtection="0"/>
    <xf numFmtId="0" fontId="14" fillId="0" borderId="2" applyNumberFormat="0" applyAlignment="0" applyProtection="0">
      <alignment horizontal="left" vertical="center"/>
    </xf>
    <xf numFmtId="0" fontId="14" fillId="0" borderId="3">
      <alignment horizontal="left" vertical="center"/>
    </xf>
    <xf numFmtId="181" fontId="1" fillId="0" borderId="0">
      <protection locked="0"/>
    </xf>
    <xf numFmtId="181" fontId="1" fillId="0" borderId="0">
      <protection locked="0"/>
    </xf>
    <xf numFmtId="10" fontId="13" fillId="3" borderId="4" applyNumberFormat="0" applyBorder="0" applyAlignment="0" applyProtection="0"/>
    <xf numFmtId="0" fontId="5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82" fontId="1" fillId="0" borderId="0">
      <protection locked="0"/>
    </xf>
    <xf numFmtId="10" fontId="4" fillId="0" borderId="0" applyFont="0" applyFill="0" applyBorder="0" applyAlignment="0" applyProtection="0"/>
    <xf numFmtId="182" fontId="1" fillId="0" borderId="0">
      <protection locked="0"/>
    </xf>
    <xf numFmtId="181" fontId="1" fillId="0" borderId="5">
      <protection locked="0"/>
    </xf>
    <xf numFmtId="41" fontId="1" fillId="0" borderId="0" applyFont="0" applyFill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15" fillId="0" borderId="0" xfId="0" applyFont="1">
      <alignment vertical="center"/>
    </xf>
    <xf numFmtId="0" fontId="16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41" fontId="16" fillId="0" borderId="0" xfId="71" applyFont="1">
      <alignment vertical="center"/>
    </xf>
    <xf numFmtId="176" fontId="16" fillId="0" borderId="0" xfId="0" applyNumberFormat="1" applyFont="1">
      <alignment vertical="center"/>
    </xf>
    <xf numFmtId="41" fontId="16" fillId="0" borderId="0" xfId="71" applyFont="1" applyFill="1" applyBorder="1">
      <alignment vertical="center"/>
    </xf>
    <xf numFmtId="0" fontId="19" fillId="8" borderId="13" xfId="0" applyFont="1" applyFill="1" applyBorder="1" applyAlignment="1">
      <alignment horizontal="center" vertical="center"/>
    </xf>
    <xf numFmtId="0" fontId="20" fillId="0" borderId="14" xfId="0" applyFont="1" applyBorder="1" applyAlignment="1">
      <alignment horizontal="left" vertical="center" wrapText="1"/>
    </xf>
    <xf numFmtId="0" fontId="20" fillId="0" borderId="15" xfId="0" applyFont="1" applyBorder="1" applyAlignment="1">
      <alignment horizontal="left" vertical="center"/>
    </xf>
    <xf numFmtId="0" fontId="19" fillId="9" borderId="15" xfId="0" applyFont="1" applyFill="1" applyBorder="1" applyAlignment="1">
      <alignment horizontal="center" vertical="center"/>
    </xf>
    <xf numFmtId="0" fontId="20" fillId="0" borderId="15" xfId="0" applyFont="1" applyBorder="1" applyAlignment="1">
      <alignment horizontal="left" vertical="center" wrapText="1"/>
    </xf>
    <xf numFmtId="0" fontId="19" fillId="7" borderId="15" xfId="0" applyFont="1" applyFill="1" applyBorder="1">
      <alignment vertical="center"/>
    </xf>
    <xf numFmtId="0" fontId="20" fillId="9" borderId="15" xfId="0" applyFont="1" applyFill="1" applyBorder="1" applyAlignment="1">
      <alignment horizontal="left" vertical="center" wrapText="1"/>
    </xf>
    <xf numFmtId="0" fontId="20" fillId="4" borderId="15" xfId="0" applyFont="1" applyFill="1" applyBorder="1" applyAlignment="1">
      <alignment horizontal="left" vertical="center" wrapText="1"/>
    </xf>
    <xf numFmtId="0" fontId="20" fillId="4" borderId="15" xfId="0" applyFont="1" applyFill="1" applyBorder="1" applyAlignment="1">
      <alignment horizontal="left" vertical="center"/>
    </xf>
    <xf numFmtId="0" fontId="18" fillId="0" borderId="0" xfId="0" applyFont="1" applyAlignment="1">
      <alignment horizontal="right" vertical="center"/>
    </xf>
    <xf numFmtId="0" fontId="18" fillId="0" borderId="15" xfId="0" applyFont="1" applyBorder="1" applyAlignment="1">
      <alignment horizontal="left" vertical="center" wrapText="1"/>
    </xf>
    <xf numFmtId="41" fontId="23" fillId="0" borderId="0" xfId="71" applyFont="1">
      <alignment vertical="center"/>
    </xf>
    <xf numFmtId="0" fontId="19" fillId="5" borderId="4" xfId="0" applyFont="1" applyFill="1" applyBorder="1" applyAlignment="1">
      <alignment horizontal="center" vertical="center"/>
    </xf>
    <xf numFmtId="0" fontId="19" fillId="6" borderId="4" xfId="0" applyFont="1" applyFill="1" applyBorder="1" applyAlignment="1">
      <alignment horizontal="center" wrapText="1"/>
    </xf>
    <xf numFmtId="0" fontId="19" fillId="5" borderId="4" xfId="0" applyFont="1" applyFill="1" applyBorder="1" applyAlignment="1">
      <alignment horizontal="center" wrapText="1"/>
    </xf>
    <xf numFmtId="176" fontId="20" fillId="6" borderId="4" xfId="0" applyNumberFormat="1" applyFont="1" applyFill="1" applyBorder="1" applyAlignment="1">
      <alignment horizontal="center" vertical="center" wrapText="1"/>
    </xf>
    <xf numFmtId="176" fontId="20" fillId="5" borderId="4" xfId="0" applyNumberFormat="1" applyFont="1" applyFill="1" applyBorder="1" applyAlignment="1">
      <alignment horizontal="center" vertical="center" wrapText="1"/>
    </xf>
    <xf numFmtId="176" fontId="20" fillId="8" borderId="4" xfId="0" applyNumberFormat="1" applyFont="1" applyFill="1" applyBorder="1" applyAlignment="1">
      <alignment horizontal="right" vertical="center" wrapText="1"/>
    </xf>
    <xf numFmtId="176" fontId="19" fillId="8" borderId="4" xfId="0" applyNumberFormat="1" applyFont="1" applyFill="1" applyBorder="1" applyAlignment="1">
      <alignment horizontal="right" vertical="center" wrapText="1"/>
    </xf>
    <xf numFmtId="176" fontId="20" fillId="0" borderId="4" xfId="0" applyNumberFormat="1" applyFont="1" applyBorder="1" applyAlignment="1">
      <alignment horizontal="right" vertical="center"/>
    </xf>
    <xf numFmtId="0" fontId="20" fillId="0" borderId="4" xfId="0" applyFont="1" applyBorder="1" applyAlignment="1">
      <alignment horizontal="left" vertical="center"/>
    </xf>
    <xf numFmtId="176" fontId="19" fillId="9" borderId="4" xfId="0" applyNumberFormat="1" applyFont="1" applyFill="1" applyBorder="1" applyAlignment="1">
      <alignment horizontal="right" vertical="center"/>
    </xf>
    <xf numFmtId="176" fontId="19" fillId="7" borderId="4" xfId="0" applyNumberFormat="1" applyFont="1" applyFill="1" applyBorder="1" applyAlignment="1">
      <alignment horizontal="right" vertical="center"/>
    </xf>
    <xf numFmtId="0" fontId="21" fillId="4" borderId="4" xfId="0" applyFont="1" applyFill="1" applyBorder="1" applyAlignment="1">
      <alignment horizontal="left" vertical="center" wrapText="1"/>
    </xf>
    <xf numFmtId="176" fontId="21" fillId="4" borderId="4" xfId="0" applyNumberFormat="1" applyFont="1" applyFill="1" applyBorder="1" applyAlignment="1">
      <alignment horizontal="right" vertical="center"/>
    </xf>
    <xf numFmtId="183" fontId="21" fillId="4" borderId="4" xfId="0" applyNumberFormat="1" applyFont="1" applyFill="1" applyBorder="1" applyAlignment="1">
      <alignment vertical="center"/>
    </xf>
    <xf numFmtId="176" fontId="24" fillId="0" borderId="4" xfId="0" applyNumberFormat="1" applyFont="1" applyBorder="1" applyAlignment="1">
      <alignment vertical="center"/>
    </xf>
    <xf numFmtId="176" fontId="20" fillId="9" borderId="4" xfId="0" applyNumberFormat="1" applyFont="1" applyFill="1" applyBorder="1" applyAlignment="1">
      <alignment horizontal="right" vertical="center"/>
    </xf>
    <xf numFmtId="176" fontId="20" fillId="4" borderId="4" xfId="0" applyNumberFormat="1" applyFont="1" applyFill="1" applyBorder="1" applyAlignment="1">
      <alignment horizontal="right" vertical="center"/>
    </xf>
    <xf numFmtId="0" fontId="20" fillId="4" borderId="4" xfId="0" applyFont="1" applyFill="1" applyBorder="1" applyAlignment="1">
      <alignment horizontal="left" vertical="center"/>
    </xf>
    <xf numFmtId="10" fontId="20" fillId="4" borderId="4" xfId="0" applyNumberFormat="1" applyFont="1" applyFill="1" applyBorder="1" applyAlignment="1">
      <alignment horizontal="left" vertical="center"/>
    </xf>
    <xf numFmtId="9" fontId="20" fillId="4" borderId="4" xfId="0" applyNumberFormat="1" applyFont="1" applyFill="1" applyBorder="1" applyAlignment="1">
      <alignment horizontal="left" vertical="center"/>
    </xf>
    <xf numFmtId="0" fontId="20" fillId="4" borderId="4" xfId="0" applyFont="1" applyFill="1" applyBorder="1" applyAlignment="1">
      <alignment horizontal="center" vertical="center"/>
    </xf>
    <xf numFmtId="176" fontId="20" fillId="6" borderId="4" xfId="0" applyNumberFormat="1" applyFont="1" applyFill="1" applyBorder="1" applyAlignment="1">
      <alignment horizontal="right" vertical="center"/>
    </xf>
    <xf numFmtId="0" fontId="20" fillId="0" borderId="4" xfId="0" applyFont="1" applyBorder="1" applyAlignment="1">
      <alignment vertical="center"/>
    </xf>
    <xf numFmtId="0" fontId="19" fillId="9" borderId="4" xfId="0" applyFont="1" applyFill="1" applyBorder="1" applyAlignment="1">
      <alignment vertical="center"/>
    </xf>
    <xf numFmtId="0" fontId="19" fillId="7" borderId="4" xfId="0" applyFont="1" applyFill="1" applyBorder="1" applyAlignment="1">
      <alignment vertical="center"/>
    </xf>
    <xf numFmtId="0" fontId="16" fillId="0" borderId="0" xfId="0" applyFont="1" applyAlignment="1">
      <alignment vertical="center" wrapText="1"/>
    </xf>
    <xf numFmtId="0" fontId="20" fillId="10" borderId="4" xfId="0" applyFont="1" applyFill="1" applyBorder="1" applyAlignment="1">
      <alignment vertical="center"/>
    </xf>
    <xf numFmtId="176" fontId="20" fillId="10" borderId="4" xfId="0" applyNumberFormat="1" applyFont="1" applyFill="1" applyBorder="1" applyAlignment="1">
      <alignment horizontal="right" vertical="center"/>
    </xf>
    <xf numFmtId="176" fontId="21" fillId="10" borderId="4" xfId="0" applyNumberFormat="1" applyFont="1" applyFill="1" applyBorder="1" applyAlignment="1">
      <alignment horizontal="right" vertical="center"/>
    </xf>
    <xf numFmtId="0" fontId="22" fillId="0" borderId="4" xfId="0" applyFont="1" applyBorder="1" applyAlignment="1">
      <alignment vertical="center"/>
    </xf>
    <xf numFmtId="0" fontId="25" fillId="0" borderId="4" xfId="0" applyFont="1" applyBorder="1" applyAlignment="1">
      <alignment vertical="center"/>
    </xf>
    <xf numFmtId="0" fontId="20" fillId="0" borderId="7" xfId="0" applyFont="1" applyBorder="1" applyAlignment="1">
      <alignment horizontal="center" vertical="center" wrapText="1"/>
    </xf>
    <xf numFmtId="41" fontId="16" fillId="0" borderId="0" xfId="71" applyFont="1" applyAlignment="1">
      <alignment horizontal="center" vertical="center"/>
    </xf>
    <xf numFmtId="41" fontId="20" fillId="4" borderId="4" xfId="0" applyNumberFormat="1" applyFont="1" applyFill="1" applyBorder="1" applyAlignment="1">
      <alignment horizontal="right" vertical="center"/>
    </xf>
    <xf numFmtId="0" fontId="21" fillId="0" borderId="4" xfId="0" applyFont="1" applyBorder="1" applyAlignment="1">
      <alignment horizontal="left" vertical="center"/>
    </xf>
    <xf numFmtId="176" fontId="21" fillId="0" borderId="4" xfId="0" applyNumberFormat="1" applyFont="1" applyBorder="1" applyAlignment="1">
      <alignment horizontal="right" vertical="center"/>
    </xf>
    <xf numFmtId="41" fontId="21" fillId="0" borderId="4" xfId="0" applyNumberFormat="1" applyFont="1" applyBorder="1" applyAlignment="1">
      <alignment horizontal="right" vertical="center"/>
    </xf>
    <xf numFmtId="9" fontId="21" fillId="4" borderId="4" xfId="0" applyNumberFormat="1" applyFont="1" applyFill="1" applyBorder="1" applyAlignment="1">
      <alignment horizontal="center" vertical="center"/>
    </xf>
    <xf numFmtId="0" fontId="21" fillId="10" borderId="4" xfId="0" applyFont="1" applyFill="1" applyBorder="1" applyAlignment="1">
      <alignment horizontal="left" vertical="center" wrapText="1"/>
    </xf>
    <xf numFmtId="183" fontId="21" fillId="10" borderId="4" xfId="0" applyNumberFormat="1" applyFont="1" applyFill="1" applyBorder="1" applyAlignment="1">
      <alignment vertical="center"/>
    </xf>
    <xf numFmtId="176" fontId="19" fillId="9" borderId="4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19" fillId="6" borderId="4" xfId="0" applyFont="1" applyFill="1" applyBorder="1" applyAlignment="1">
      <alignment horizontal="center" vertical="center"/>
    </xf>
    <xf numFmtId="176" fontId="19" fillId="6" borderId="4" xfId="0" applyNumberFormat="1" applyFont="1" applyFill="1" applyBorder="1" applyAlignment="1">
      <alignment horizontal="center" vertical="center" wrapText="1"/>
    </xf>
    <xf numFmtId="0" fontId="19" fillId="6" borderId="10" xfId="0" applyFont="1" applyFill="1" applyBorder="1" applyAlignment="1">
      <alignment horizontal="center" vertical="center"/>
    </xf>
    <xf numFmtId="0" fontId="19" fillId="6" borderId="11" xfId="0" applyFont="1" applyFill="1" applyBorder="1" applyAlignment="1">
      <alignment horizontal="center" vertical="center"/>
    </xf>
    <xf numFmtId="0" fontId="19" fillId="6" borderId="12" xfId="0" applyFont="1" applyFill="1" applyBorder="1" applyAlignment="1">
      <alignment horizontal="center" vertical="center"/>
    </xf>
    <xf numFmtId="0" fontId="19" fillId="8" borderId="4" xfId="0" applyFont="1" applyFill="1" applyBorder="1" applyAlignment="1">
      <alignment horizontal="center" vertical="center"/>
    </xf>
    <xf numFmtId="0" fontId="19" fillId="8" borderId="8" xfId="0" applyFont="1" applyFill="1" applyBorder="1" applyAlignment="1">
      <alignment horizontal="center" vertical="center"/>
    </xf>
    <xf numFmtId="0" fontId="19" fillId="8" borderId="3" xfId="0" applyFont="1" applyFill="1" applyBorder="1" applyAlignment="1">
      <alignment horizontal="center" vertical="center"/>
    </xf>
    <xf numFmtId="0" fontId="19" fillId="8" borderId="16" xfId="0" applyFont="1" applyFill="1" applyBorder="1" applyAlignment="1">
      <alignment horizontal="center" vertical="center"/>
    </xf>
    <xf numFmtId="176" fontId="21" fillId="0" borderId="4" xfId="0" applyNumberFormat="1" applyFont="1" applyBorder="1" applyAlignment="1">
      <alignment horizontal="left" vertical="center" wrapText="1"/>
    </xf>
    <xf numFmtId="176" fontId="21" fillId="0" borderId="4" xfId="0" applyNumberFormat="1" applyFont="1" applyBorder="1" applyAlignment="1">
      <alignment horizontal="left" vertical="center"/>
    </xf>
    <xf numFmtId="176" fontId="19" fillId="7" borderId="4" xfId="0" applyNumberFormat="1" applyFont="1" applyFill="1" applyBorder="1" applyAlignment="1">
      <alignment horizontal="center" vertical="center"/>
    </xf>
    <xf numFmtId="0" fontId="20" fillId="0" borderId="6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176" fontId="25" fillId="0" borderId="4" xfId="0" applyNumberFormat="1" applyFont="1" applyBorder="1" applyAlignment="1">
      <alignment horizontal="center" vertical="center"/>
    </xf>
    <xf numFmtId="176" fontId="20" fillId="10" borderId="4" xfId="0" applyNumberFormat="1" applyFont="1" applyFill="1" applyBorder="1" applyAlignment="1">
      <alignment horizontal="left" vertical="center"/>
    </xf>
    <xf numFmtId="176" fontId="20" fillId="0" borderId="8" xfId="0" applyNumberFormat="1" applyFont="1" applyBorder="1" applyAlignment="1">
      <alignment horizontal="center" vertical="center" wrapText="1"/>
    </xf>
    <xf numFmtId="176" fontId="20" fillId="0" borderId="3" xfId="0" applyNumberFormat="1" applyFont="1" applyBorder="1" applyAlignment="1">
      <alignment horizontal="center" vertical="center" wrapText="1"/>
    </xf>
    <xf numFmtId="176" fontId="20" fillId="0" borderId="16" xfId="0" applyNumberFormat="1" applyFont="1" applyBorder="1" applyAlignment="1">
      <alignment horizontal="center" vertical="center" wrapText="1"/>
    </xf>
    <xf numFmtId="176" fontId="24" fillId="0" borderId="4" xfId="0" applyNumberFormat="1" applyFont="1" applyBorder="1" applyAlignment="1">
      <alignment horizontal="left" vertical="center" wrapText="1"/>
    </xf>
    <xf numFmtId="0" fontId="19" fillId="6" borderId="8" xfId="0" applyFont="1" applyFill="1" applyBorder="1" applyAlignment="1">
      <alignment horizontal="center" vertical="center"/>
    </xf>
    <xf numFmtId="0" fontId="19" fillId="6" borderId="16" xfId="0" applyFont="1" applyFill="1" applyBorder="1" applyAlignment="1">
      <alignment horizontal="center" vertical="center"/>
    </xf>
    <xf numFmtId="0" fontId="19" fillId="9" borderId="4" xfId="0" applyFont="1" applyFill="1" applyBorder="1" applyAlignment="1">
      <alignment horizontal="center" vertical="center"/>
    </xf>
    <xf numFmtId="0" fontId="20" fillId="9" borderId="4" xfId="0" applyFont="1" applyFill="1" applyBorder="1" applyAlignment="1">
      <alignment horizontal="center" vertical="center"/>
    </xf>
    <xf numFmtId="176" fontId="20" fillId="9" borderId="4" xfId="0" applyNumberFormat="1" applyFont="1" applyFill="1" applyBorder="1" applyAlignment="1">
      <alignment horizontal="center" vertical="center"/>
    </xf>
    <xf numFmtId="176" fontId="20" fillId="0" borderId="4" xfId="0" applyNumberFormat="1" applyFont="1" applyBorder="1" applyAlignment="1">
      <alignment horizontal="left" vertical="center" wrapText="1"/>
    </xf>
    <xf numFmtId="176" fontId="20" fillId="0" borderId="4" xfId="0" applyNumberFormat="1" applyFont="1" applyBorder="1" applyAlignment="1">
      <alignment horizontal="left" vertical="center"/>
    </xf>
    <xf numFmtId="0" fontId="20" fillId="0" borderId="4" xfId="0" applyFont="1" applyBorder="1" applyAlignment="1">
      <alignment horizontal="center" vertical="center" wrapText="1"/>
    </xf>
    <xf numFmtId="0" fontId="19" fillId="7" borderId="4" xfId="0" applyFont="1" applyFill="1" applyBorder="1" applyAlignment="1">
      <alignment horizontal="center" vertical="center"/>
    </xf>
    <xf numFmtId="176" fontId="25" fillId="0" borderId="17" xfId="0" applyNumberFormat="1" applyFont="1" applyBorder="1" applyAlignment="1">
      <alignment horizontal="right" vertical="center"/>
    </xf>
    <xf numFmtId="176" fontId="25" fillId="4" borderId="17" xfId="0" applyNumberFormat="1" applyFont="1" applyFill="1" applyBorder="1" applyAlignment="1">
      <alignment horizontal="right" vertical="center"/>
    </xf>
  </cellXfs>
  <cellStyles count="72">
    <cellStyle name="_015_LGPOWER" xfId="1"/>
    <cellStyle name="_021126_목포시청(총괄)" xfId="2"/>
    <cellStyle name="_2004_가격산출 근거서" xfId="3"/>
    <cellStyle name="_2004_가격산출 근거서_수정" xfId="4"/>
    <cellStyle name="_i2006-020(토지공사_용인시문화유적분포지도제작)" xfId="17"/>
    <cellStyle name="_SDQ031036캐드랜드(거제시청)" xfId="18"/>
    <cellStyle name="_SI부문_김천시" xfId="19"/>
    <cellStyle name="_WebGIS기능_본수_데이터(ver1.0)" xfId="20"/>
    <cellStyle name="_군산시_UIS설계서(0308)" xfId="5"/>
    <cellStyle name="_김제시_UIS설계서(0706)" xfId="6"/>
    <cellStyle name="_김천시설계서(제출용)" xfId="7"/>
    <cellStyle name="_남원시_UIS설계서(0624)" xfId="8"/>
    <cellStyle name="_무안군_UIS설계서(1013)" xfId="9"/>
    <cellStyle name="_범용추가개발내역" xfId="10"/>
    <cellStyle name="_사천시_인트라넷설계서(0316)" xfId="11"/>
    <cellStyle name="_시스템개발산출양식_2003" xfId="12"/>
    <cellStyle name="_의정부_설계내역서" xfId="13"/>
    <cellStyle name="_의정부_설계내역서(제출용)" xfId="14"/>
    <cellStyle name="_인트라넷개발내역" xfId="15"/>
    <cellStyle name="_정읍시_UIS설계서(0302)" xfId="16"/>
    <cellStyle name="’E‰Y [0.00]_laroux" xfId="21"/>
    <cellStyle name="’E‰Y_laroux" xfId="22"/>
    <cellStyle name="AeE­ [0]_INQUIRY ¿μ¾÷AßAø " xfId="41"/>
    <cellStyle name="AeE­_INQUIRY ¿μ¾÷AßAø " xfId="42"/>
    <cellStyle name="ALIGNMENT" xfId="43"/>
    <cellStyle name="AÞ¸¶ [0]_INQUIRY ¿μ¾÷AßAø " xfId="44"/>
    <cellStyle name="AÞ¸¶_INQUIRY ¿μ¾÷AßAø " xfId="45"/>
    <cellStyle name="C￥AØ_¿μ¾÷CoE² " xfId="46"/>
    <cellStyle name="Calc Currency (0)" xfId="47"/>
    <cellStyle name="Comma" xfId="48"/>
    <cellStyle name="Comma [0]" xfId="49"/>
    <cellStyle name="Comma_ SG&amp;A Bridge " xfId="50"/>
    <cellStyle name="Currency" xfId="51"/>
    <cellStyle name="Currency [0]" xfId="52"/>
    <cellStyle name="Currency_ SG&amp;A Bridge " xfId="53"/>
    <cellStyle name="Currency1" xfId="54"/>
    <cellStyle name="Date" xfId="55"/>
    <cellStyle name="Fixed" xfId="56"/>
    <cellStyle name="Grey" xfId="57"/>
    <cellStyle name="Header1" xfId="58"/>
    <cellStyle name="Header2" xfId="59"/>
    <cellStyle name="Heading1" xfId="60"/>
    <cellStyle name="Heading2" xfId="61"/>
    <cellStyle name="Input [yellow]" xfId="62"/>
    <cellStyle name="Normal - Style1" xfId="63"/>
    <cellStyle name="Normal_ SG&amp;A Bridge " xfId="64"/>
    <cellStyle name="Œ…?æ맖?e [0.00]_laroux" xfId="65"/>
    <cellStyle name="Œ…?æ맖?e_laroux" xfId="66"/>
    <cellStyle name="Percent" xfId="67"/>
    <cellStyle name="Percent [2]" xfId="68"/>
    <cellStyle name="Percent_본수형식" xfId="69"/>
    <cellStyle name="Total" xfId="70"/>
    <cellStyle name="똿뗦먛귟 [0.00]_PRODUCT DETAIL Q1" xfId="23"/>
    <cellStyle name="똿뗦먛귟_PRODUCT DETAIL Q1" xfId="24"/>
    <cellStyle name="믅됞 [0.00]_PRODUCT DETAIL Q1" xfId="25"/>
    <cellStyle name="믅됞_PRODUCT DETAIL Q1" xfId="26"/>
    <cellStyle name="백분율 2" xfId="27"/>
    <cellStyle name="뷭?_BOOKSHIP" xfId="28"/>
    <cellStyle name="쉼표 [0]" xfId="71" builtinId="6"/>
    <cellStyle name="쉼표 [0] 2" xfId="29"/>
    <cellStyle name="쉼표 [0] 2 2" xfId="30"/>
    <cellStyle name="쉼표 [0] 3" xfId="31"/>
    <cellStyle name="스타일 1" xfId="32"/>
    <cellStyle name="안건회계법인" xfId="33"/>
    <cellStyle name="지정되지 않음" xfId="34"/>
    <cellStyle name="콤마 [0]_#3이설 견적_준공내역총괄표 " xfId="35"/>
    <cellStyle name="콤마_#3이설 견적_준공내역총괄표 " xfId="36"/>
    <cellStyle name="표준" xfId="0" builtinId="0"/>
    <cellStyle name="표준 2" xfId="37"/>
    <cellStyle name="표준 2 2" xfId="38"/>
    <cellStyle name="표준 3" xfId="39"/>
    <cellStyle name="합계" xfId="40"/>
  </cellStyles>
  <dxfs count="0"/>
  <tableStyles count="0" defaultTableStyle="TableStyleMedium9" defaultPivotStyle="PivotStyleLight16"/>
  <colors>
    <mruColors>
      <color rgb="FFFFFFCC"/>
      <color rgb="FFCCFFCC"/>
      <color rgb="FFF5F5F5"/>
      <color rgb="FFE4E5B3"/>
      <color rgb="FFFFCCCC"/>
      <color rgb="FFFFCC99"/>
      <color rgb="FFCCCCFF"/>
      <color rgb="FF99CCFF"/>
      <color rgb="FF6699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136073</xdr:colOff>
      <xdr:row>7</xdr:row>
      <xdr:rowOff>27215</xdr:rowOff>
    </xdr:from>
    <xdr:to>
      <xdr:col>17</xdr:col>
      <xdr:colOff>68037</xdr:colOff>
      <xdr:row>8</xdr:row>
      <xdr:rowOff>95250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063109" y="2530929"/>
          <a:ext cx="5361214" cy="5442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1"/>
  <sheetViews>
    <sheetView tabSelected="1" zoomScale="70" zoomScaleNormal="70" zoomScaleSheetLayoutView="85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G12" sqref="G12"/>
    </sheetView>
  </sheetViews>
  <sheetFormatPr defaultRowHeight="17.25" outlineLevelCol="1"/>
  <cols>
    <col min="1" max="2" width="3.77734375" style="2" customWidth="1"/>
    <col min="3" max="3" width="23.44140625" style="2" customWidth="1"/>
    <col min="4" max="5" width="15.33203125" style="5" customWidth="1"/>
    <col min="6" max="6" width="14.21875" style="5" customWidth="1" outlineLevel="1"/>
    <col min="7" max="7" width="15.77734375" style="5" bestFit="1" customWidth="1"/>
    <col min="8" max="8" width="17.77734375" style="5" customWidth="1"/>
    <col min="9" max="9" width="13.88671875" style="3" customWidth="1"/>
    <col min="10" max="10" width="7.44140625" style="3" bestFit="1" customWidth="1"/>
    <col min="11" max="11" width="43" style="3" customWidth="1"/>
    <col min="12" max="12" width="18.88671875" style="3" customWidth="1"/>
    <col min="13" max="16384" width="8.88671875" style="3"/>
  </cols>
  <sheetData>
    <row r="1" spans="1:12" s="1" customFormat="1" ht="39.950000000000003" customHeight="1">
      <c r="A1" s="60" t="s">
        <v>69</v>
      </c>
      <c r="B1" s="60"/>
      <c r="C1" s="60"/>
      <c r="D1" s="60"/>
      <c r="E1" s="60"/>
      <c r="F1" s="60"/>
      <c r="G1" s="60"/>
      <c r="H1" s="60"/>
      <c r="I1" s="60"/>
      <c r="J1" s="60"/>
      <c r="K1" s="60"/>
    </row>
    <row r="2" spans="1:12" ht="13.5" customHeight="1" thickBot="1">
      <c r="A2" s="61"/>
      <c r="B2" s="61"/>
      <c r="C2" s="61"/>
      <c r="D2" s="61"/>
      <c r="E2" s="61"/>
      <c r="F2" s="61"/>
      <c r="G2" s="61"/>
      <c r="H2" s="61"/>
      <c r="I2" s="61"/>
      <c r="J2" s="61"/>
      <c r="K2" s="16" t="s">
        <v>15</v>
      </c>
    </row>
    <row r="3" spans="1:12" s="2" customFormat="1" ht="34.5" customHeight="1">
      <c r="A3" s="62" t="s">
        <v>1</v>
      </c>
      <c r="B3" s="62"/>
      <c r="C3" s="62"/>
      <c r="D3" s="83" t="s">
        <v>48</v>
      </c>
      <c r="E3" s="84"/>
      <c r="F3" s="19" t="s">
        <v>49</v>
      </c>
      <c r="G3" s="63" t="s">
        <v>67</v>
      </c>
      <c r="H3" s="62" t="s">
        <v>0</v>
      </c>
      <c r="I3" s="62"/>
      <c r="J3" s="62"/>
      <c r="K3" s="64" t="s">
        <v>16</v>
      </c>
    </row>
    <row r="4" spans="1:12" s="2" customFormat="1" ht="18" customHeight="1">
      <c r="A4" s="62"/>
      <c r="B4" s="62"/>
      <c r="C4" s="62"/>
      <c r="D4" s="20" t="s">
        <v>64</v>
      </c>
      <c r="E4" s="20" t="s">
        <v>65</v>
      </c>
      <c r="F4" s="21" t="s">
        <v>10</v>
      </c>
      <c r="G4" s="63"/>
      <c r="H4" s="62"/>
      <c r="I4" s="62"/>
      <c r="J4" s="62"/>
      <c r="K4" s="65"/>
    </row>
    <row r="5" spans="1:12" s="2" customFormat="1" ht="16.5" customHeight="1" thickBot="1">
      <c r="A5" s="62"/>
      <c r="B5" s="62"/>
      <c r="C5" s="62"/>
      <c r="D5" s="22">
        <v>1</v>
      </c>
      <c r="E5" s="22">
        <v>3</v>
      </c>
      <c r="F5" s="23" t="str">
        <f>4&amp;"인 합"</f>
        <v>4인 합</v>
      </c>
      <c r="G5" s="63"/>
      <c r="H5" s="62"/>
      <c r="I5" s="62"/>
      <c r="J5" s="62"/>
      <c r="K5" s="66"/>
    </row>
    <row r="6" spans="1:12" s="2" customFormat="1" ht="37.5" customHeight="1" thickTop="1">
      <c r="A6" s="67" t="s">
        <v>43</v>
      </c>
      <c r="B6" s="67"/>
      <c r="C6" s="67"/>
      <c r="D6" s="24">
        <v>11761</v>
      </c>
      <c r="E6" s="24">
        <v>11761</v>
      </c>
      <c r="F6" s="24">
        <f>D6</f>
        <v>11761</v>
      </c>
      <c r="G6" s="25"/>
      <c r="H6" s="68"/>
      <c r="I6" s="69"/>
      <c r="J6" s="70"/>
      <c r="K6" s="7"/>
    </row>
    <row r="7" spans="1:12" ht="37.5" customHeight="1">
      <c r="A7" s="74" t="s">
        <v>35</v>
      </c>
      <c r="B7" s="41" t="s">
        <v>18</v>
      </c>
      <c r="C7" s="41"/>
      <c r="D7" s="26"/>
      <c r="E7" s="26"/>
      <c r="F7" s="26"/>
      <c r="G7" s="26"/>
      <c r="H7" s="90" t="s">
        <v>73</v>
      </c>
      <c r="I7" s="90"/>
      <c r="J7" s="90"/>
      <c r="K7" s="8" t="s">
        <v>47</v>
      </c>
      <c r="L7" s="18">
        <v>11761</v>
      </c>
    </row>
    <row r="8" spans="1:12" ht="37.5" customHeight="1">
      <c r="A8" s="75"/>
      <c r="B8" s="74" t="s">
        <v>2</v>
      </c>
      <c r="C8" s="53" t="s">
        <v>19</v>
      </c>
      <c r="D8" s="54"/>
      <c r="E8" s="55"/>
      <c r="F8" s="54"/>
      <c r="G8" s="54"/>
      <c r="H8" s="71" t="s">
        <v>66</v>
      </c>
      <c r="I8" s="72"/>
      <c r="J8" s="72"/>
      <c r="K8" s="9" t="s">
        <v>3</v>
      </c>
      <c r="L8" s="4"/>
    </row>
    <row r="9" spans="1:12" ht="37.5" customHeight="1">
      <c r="A9" s="75"/>
      <c r="B9" s="75"/>
      <c r="C9" s="36" t="s">
        <v>20</v>
      </c>
      <c r="D9" s="35"/>
      <c r="E9" s="52"/>
      <c r="F9" s="26"/>
      <c r="G9" s="35"/>
      <c r="H9" s="88" t="s">
        <v>68</v>
      </c>
      <c r="I9" s="89"/>
      <c r="J9" s="89"/>
      <c r="K9" s="9" t="s">
        <v>4</v>
      </c>
      <c r="L9" s="51" t="s">
        <v>62</v>
      </c>
    </row>
    <row r="10" spans="1:12" ht="37.5" customHeight="1">
      <c r="A10" s="75"/>
      <c r="B10" s="76"/>
      <c r="C10" s="27" t="s">
        <v>21</v>
      </c>
      <c r="D10" s="26"/>
      <c r="E10" s="26"/>
      <c r="F10" s="26"/>
      <c r="G10" s="26"/>
      <c r="H10" s="88" t="s">
        <v>51</v>
      </c>
      <c r="I10" s="89"/>
      <c r="J10" s="89"/>
      <c r="K10" s="9" t="s">
        <v>4</v>
      </c>
      <c r="L10" s="2" t="s">
        <v>63</v>
      </c>
    </row>
    <row r="11" spans="1:12" ht="37.5" customHeight="1">
      <c r="A11" s="75"/>
      <c r="B11" s="50"/>
      <c r="C11" s="27" t="s">
        <v>61</v>
      </c>
      <c r="D11" s="26"/>
      <c r="E11" s="26"/>
      <c r="F11" s="26"/>
      <c r="G11" s="26"/>
      <c r="H11" s="79"/>
      <c r="I11" s="80"/>
      <c r="J11" s="81"/>
      <c r="K11" s="9"/>
    </row>
    <row r="12" spans="1:12" ht="37.5" customHeight="1">
      <c r="A12" s="75"/>
      <c r="B12" s="42" t="s">
        <v>29</v>
      </c>
      <c r="C12" s="42"/>
      <c r="D12" s="28">
        <f>SUM(D7:D11)</f>
        <v>0</v>
      </c>
      <c r="E12" s="28">
        <f>SUM(E7:E11)</f>
        <v>0</v>
      </c>
      <c r="F12" s="28">
        <f>SUM(F7:F11)</f>
        <v>0</v>
      </c>
      <c r="G12" s="28">
        <f>SUM(G7:G11)</f>
        <v>0</v>
      </c>
      <c r="H12" s="59"/>
      <c r="I12" s="59"/>
      <c r="J12" s="59"/>
      <c r="K12" s="9" t="s">
        <v>4</v>
      </c>
    </row>
    <row r="13" spans="1:12" ht="37.5" customHeight="1">
      <c r="A13" s="75"/>
      <c r="B13" s="45" t="s">
        <v>54</v>
      </c>
      <c r="C13" s="45"/>
      <c r="D13" s="46"/>
      <c r="E13" s="46"/>
      <c r="F13" s="47"/>
      <c r="G13" s="46"/>
      <c r="H13" s="78"/>
      <c r="I13" s="78"/>
      <c r="J13" s="78"/>
      <c r="K13" s="9" t="s">
        <v>39</v>
      </c>
    </row>
    <row r="14" spans="1:12" ht="37.5" customHeight="1">
      <c r="A14" s="75"/>
      <c r="B14" s="48" t="s">
        <v>55</v>
      </c>
      <c r="C14" s="49"/>
      <c r="D14" s="92"/>
      <c r="E14" s="92"/>
      <c r="F14" s="93"/>
      <c r="G14" s="92"/>
      <c r="H14" s="77" t="s">
        <v>74</v>
      </c>
      <c r="I14" s="77"/>
      <c r="J14" s="77"/>
      <c r="K14" s="9" t="s">
        <v>37</v>
      </c>
    </row>
    <row r="15" spans="1:12" ht="39.75" customHeight="1">
      <c r="A15" s="76"/>
      <c r="B15" s="43" t="s">
        <v>30</v>
      </c>
      <c r="C15" s="43"/>
      <c r="D15" s="29">
        <f>SUM(D12:D14)</f>
        <v>0</v>
      </c>
      <c r="E15" s="29">
        <f>SUM(E12:E14)</f>
        <v>0</v>
      </c>
      <c r="F15" s="29">
        <f t="shared" ref="F15:G15" si="0">SUM(F12:F14)</f>
        <v>0</v>
      </c>
      <c r="G15" s="29">
        <f t="shared" si="0"/>
        <v>0</v>
      </c>
      <c r="H15" s="73"/>
      <c r="I15" s="73"/>
      <c r="J15" s="73"/>
      <c r="K15" s="10"/>
    </row>
    <row r="16" spans="1:12" ht="39.75" customHeight="1">
      <c r="A16" s="90" t="s">
        <v>36</v>
      </c>
      <c r="B16" s="74" t="s">
        <v>17</v>
      </c>
      <c r="C16" s="30" t="s">
        <v>56</v>
      </c>
      <c r="D16" s="31">
        <f>D12*0.86%</f>
        <v>0</v>
      </c>
      <c r="E16" s="31">
        <f>E12*0.86%</f>
        <v>0</v>
      </c>
      <c r="F16" s="35">
        <f>D16+E16</f>
        <v>0</v>
      </c>
      <c r="G16" s="35">
        <f t="shared" ref="G16:G23" si="1">F16*7</f>
        <v>0</v>
      </c>
      <c r="H16" s="32" t="s">
        <v>33</v>
      </c>
      <c r="I16" s="32"/>
      <c r="J16" s="32"/>
      <c r="K16" s="17" t="s">
        <v>46</v>
      </c>
      <c r="L16" s="44" t="s">
        <v>53</v>
      </c>
    </row>
    <row r="17" spans="1:12" ht="39.75" customHeight="1">
      <c r="A17" s="90"/>
      <c r="B17" s="75"/>
      <c r="C17" s="57" t="s">
        <v>70</v>
      </c>
      <c r="D17" s="47">
        <f>D12*4.75%</f>
        <v>0</v>
      </c>
      <c r="E17" s="47">
        <f>E12*4.75%</f>
        <v>0</v>
      </c>
      <c r="F17" s="46">
        <f t="shared" ref="F17:F23" si="2">D17+E17</f>
        <v>0</v>
      </c>
      <c r="G17" s="46">
        <f t="shared" si="1"/>
        <v>0</v>
      </c>
      <c r="H17" s="58" t="s">
        <v>33</v>
      </c>
      <c r="I17" s="58"/>
      <c r="J17" s="32"/>
      <c r="K17" s="12"/>
    </row>
    <row r="18" spans="1:12" ht="39.75" customHeight="1">
      <c r="A18" s="90"/>
      <c r="B18" s="75"/>
      <c r="C18" s="57" t="s">
        <v>71</v>
      </c>
      <c r="D18" s="47">
        <f>D12*3.595%</f>
        <v>0</v>
      </c>
      <c r="E18" s="47">
        <f>E12*3.595%</f>
        <v>0</v>
      </c>
      <c r="F18" s="46">
        <f t="shared" si="2"/>
        <v>0</v>
      </c>
      <c r="G18" s="46">
        <f t="shared" si="1"/>
        <v>0</v>
      </c>
      <c r="H18" s="58" t="s">
        <v>33</v>
      </c>
      <c r="I18" s="58"/>
      <c r="J18" s="32"/>
      <c r="K18" s="11" t="s">
        <v>6</v>
      </c>
    </row>
    <row r="19" spans="1:12" ht="39.75" customHeight="1">
      <c r="A19" s="90"/>
      <c r="B19" s="75"/>
      <c r="C19" s="57" t="s">
        <v>72</v>
      </c>
      <c r="D19" s="47">
        <f>D18*13.14%</f>
        <v>0</v>
      </c>
      <c r="E19" s="47">
        <f>E18*13.14%</f>
        <v>0</v>
      </c>
      <c r="F19" s="46">
        <f t="shared" si="2"/>
        <v>0</v>
      </c>
      <c r="G19" s="46">
        <f t="shared" si="1"/>
        <v>0</v>
      </c>
      <c r="H19" s="58" t="s">
        <v>34</v>
      </c>
      <c r="I19" s="58"/>
      <c r="J19" s="32"/>
      <c r="K19" s="11" t="s">
        <v>7</v>
      </c>
    </row>
    <row r="20" spans="1:12" ht="39.75" customHeight="1">
      <c r="A20" s="90"/>
      <c r="B20" s="75"/>
      <c r="C20" s="30" t="s">
        <v>57</v>
      </c>
      <c r="D20" s="31">
        <f>D12*1.01%</f>
        <v>0</v>
      </c>
      <c r="E20" s="31">
        <f>E12*1.01%</f>
        <v>0</v>
      </c>
      <c r="F20" s="35">
        <f t="shared" si="2"/>
        <v>0</v>
      </c>
      <c r="G20" s="26">
        <f t="shared" si="1"/>
        <v>0</v>
      </c>
      <c r="H20" s="32" t="s">
        <v>33</v>
      </c>
      <c r="I20" s="32"/>
      <c r="J20" s="32"/>
      <c r="K20" s="11" t="s">
        <v>40</v>
      </c>
    </row>
    <row r="21" spans="1:12" ht="39.75" customHeight="1">
      <c r="A21" s="90"/>
      <c r="B21" s="75"/>
      <c r="C21" s="30" t="s">
        <v>58</v>
      </c>
      <c r="D21" s="31">
        <f>D12*0.06%</f>
        <v>0</v>
      </c>
      <c r="E21" s="31">
        <f>E12*0.06%</f>
        <v>0</v>
      </c>
      <c r="F21" s="35">
        <f t="shared" si="2"/>
        <v>0</v>
      </c>
      <c r="G21" s="26">
        <f t="shared" si="1"/>
        <v>0</v>
      </c>
      <c r="H21" s="32" t="s">
        <v>33</v>
      </c>
      <c r="I21" s="32"/>
      <c r="J21" s="32"/>
      <c r="K21" s="11" t="s">
        <v>41</v>
      </c>
    </row>
    <row r="22" spans="1:12" ht="47.25" customHeight="1">
      <c r="A22" s="90"/>
      <c r="B22" s="75"/>
      <c r="C22" s="30" t="s">
        <v>59</v>
      </c>
      <c r="D22" s="31">
        <f>D12*0.006%</f>
        <v>0</v>
      </c>
      <c r="E22" s="31">
        <f>E12*0.006%</f>
        <v>0</v>
      </c>
      <c r="F22" s="35">
        <f t="shared" si="2"/>
        <v>0</v>
      </c>
      <c r="G22" s="26">
        <f t="shared" si="1"/>
        <v>0</v>
      </c>
      <c r="H22" s="32" t="s">
        <v>33</v>
      </c>
      <c r="I22" s="32"/>
      <c r="J22" s="32"/>
      <c r="K22" s="11" t="s">
        <v>9</v>
      </c>
    </row>
    <row r="23" spans="1:12" ht="37.5" customHeight="1">
      <c r="A23" s="90"/>
      <c r="B23" s="76"/>
      <c r="C23" s="30" t="s">
        <v>60</v>
      </c>
      <c r="D23" s="26">
        <f>(D15)*0.7%</f>
        <v>0</v>
      </c>
      <c r="E23" s="26">
        <f>(E15)*0.7%</f>
        <v>0</v>
      </c>
      <c r="F23" s="35">
        <f t="shared" si="2"/>
        <v>0</v>
      </c>
      <c r="G23" s="26">
        <f t="shared" si="1"/>
        <v>0</v>
      </c>
      <c r="H23" s="82" t="s">
        <v>50</v>
      </c>
      <c r="I23" s="82"/>
      <c r="J23" s="33"/>
      <c r="K23" s="11" t="s">
        <v>8</v>
      </c>
    </row>
    <row r="24" spans="1:12" ht="33.75" customHeight="1">
      <c r="A24" s="90"/>
      <c r="B24" s="91" t="s">
        <v>31</v>
      </c>
      <c r="C24" s="91"/>
      <c r="D24" s="29">
        <f>SUM(D16:D23)</f>
        <v>0</v>
      </c>
      <c r="E24" s="29">
        <f>SUM(E16:E23)</f>
        <v>0</v>
      </c>
      <c r="F24" s="29">
        <f>SUM(F16:F23)</f>
        <v>0</v>
      </c>
      <c r="G24" s="29">
        <f>SUM(G16:G23)</f>
        <v>0</v>
      </c>
      <c r="H24" s="73"/>
      <c r="I24" s="73"/>
      <c r="J24" s="73"/>
      <c r="K24" s="11" t="s">
        <v>42</v>
      </c>
    </row>
    <row r="25" spans="1:12" ht="33.75" customHeight="1">
      <c r="A25" s="86" t="s">
        <v>22</v>
      </c>
      <c r="B25" s="86"/>
      <c r="C25" s="86"/>
      <c r="D25" s="34">
        <f>SUM(D15+D24)</f>
        <v>0</v>
      </c>
      <c r="E25" s="34">
        <f>SUM(E15+E24)</f>
        <v>0</v>
      </c>
      <c r="F25" s="34">
        <f>SUM(F15+F24)</f>
        <v>0</v>
      </c>
      <c r="G25" s="34">
        <f>SUM(G15+G24)</f>
        <v>0</v>
      </c>
      <c r="H25" s="87"/>
      <c r="I25" s="87"/>
      <c r="J25" s="87"/>
      <c r="K25" s="11"/>
    </row>
    <row r="26" spans="1:12" ht="33.75" customHeight="1">
      <c r="A26" s="86" t="s">
        <v>23</v>
      </c>
      <c r="B26" s="86"/>
      <c r="C26" s="86"/>
      <c r="D26" s="35">
        <f>(D12)*J26</f>
        <v>0</v>
      </c>
      <c r="E26" s="35">
        <f>(E12)*J26</f>
        <v>0</v>
      </c>
      <c r="F26" s="35">
        <f>F12*J26</f>
        <v>0</v>
      </c>
      <c r="G26" s="35">
        <f>(G12)*J26</f>
        <v>0</v>
      </c>
      <c r="H26" s="36" t="s">
        <v>32</v>
      </c>
      <c r="I26" s="36" t="s">
        <v>11</v>
      </c>
      <c r="J26" s="37">
        <v>5.0000000000000001E-3</v>
      </c>
      <c r="K26" s="12"/>
    </row>
    <row r="27" spans="1:12" ht="33.75" customHeight="1">
      <c r="A27" s="86" t="s">
        <v>24</v>
      </c>
      <c r="B27" s="86"/>
      <c r="C27" s="86"/>
      <c r="D27" s="35">
        <f>D25*J27</f>
        <v>0</v>
      </c>
      <c r="E27" s="35">
        <f>E25*J27</f>
        <v>0</v>
      </c>
      <c r="F27" s="35">
        <f>F25*J27</f>
        <v>0</v>
      </c>
      <c r="G27" s="35">
        <f>(G15+G24)*J27</f>
        <v>0</v>
      </c>
      <c r="H27" s="36" t="s">
        <v>12</v>
      </c>
      <c r="I27" s="36" t="s">
        <v>11</v>
      </c>
      <c r="J27" s="56">
        <v>0.09</v>
      </c>
      <c r="K27" s="13"/>
    </row>
    <row r="28" spans="1:12" ht="33.75" customHeight="1">
      <c r="A28" s="86" t="s">
        <v>25</v>
      </c>
      <c r="B28" s="86"/>
      <c r="C28" s="86"/>
      <c r="D28" s="35">
        <f>(D25+D27)*J28</f>
        <v>0</v>
      </c>
      <c r="E28" s="35">
        <f>(E25+E27)*J28</f>
        <v>0</v>
      </c>
      <c r="F28" s="35">
        <f>(F25+F27)*J28</f>
        <v>0</v>
      </c>
      <c r="G28" s="35">
        <f>(G25+G27)*J28</f>
        <v>0</v>
      </c>
      <c r="H28" s="36" t="s">
        <v>13</v>
      </c>
      <c r="I28" s="36" t="s">
        <v>11</v>
      </c>
      <c r="J28" s="56">
        <v>0.1</v>
      </c>
      <c r="K28" s="14" t="s">
        <v>38</v>
      </c>
      <c r="L28" s="6"/>
    </row>
    <row r="29" spans="1:12" ht="33.75" customHeight="1">
      <c r="A29" s="86" t="s">
        <v>26</v>
      </c>
      <c r="B29" s="86"/>
      <c r="C29" s="86"/>
      <c r="D29" s="35">
        <f>SUM(D25:D28)</f>
        <v>0</v>
      </c>
      <c r="E29" s="35">
        <f>SUM(E25:E28)</f>
        <v>0</v>
      </c>
      <c r="F29" s="35">
        <f>SUM(F25:F28)</f>
        <v>0</v>
      </c>
      <c r="G29" s="35">
        <f>ROUNDDOWN(SUM(G25:G28),-3)</f>
        <v>0</v>
      </c>
      <c r="H29" s="36" t="s">
        <v>52</v>
      </c>
      <c r="I29" s="36"/>
      <c r="J29" s="39"/>
      <c r="K29" s="15" t="s">
        <v>44</v>
      </c>
      <c r="L29" s="6"/>
    </row>
    <row r="30" spans="1:12" ht="33.75" customHeight="1">
      <c r="A30" s="86" t="s">
        <v>27</v>
      </c>
      <c r="B30" s="86"/>
      <c r="C30" s="86"/>
      <c r="D30" s="35">
        <f>D29*10%</f>
        <v>0</v>
      </c>
      <c r="E30" s="35">
        <f>E29*10%</f>
        <v>0</v>
      </c>
      <c r="F30" s="35">
        <f>F29*J30</f>
        <v>0</v>
      </c>
      <c r="G30" s="35">
        <f>G29*J30</f>
        <v>0</v>
      </c>
      <c r="H30" s="36" t="s">
        <v>14</v>
      </c>
      <c r="I30" s="36" t="s">
        <v>11</v>
      </c>
      <c r="J30" s="38">
        <v>0.1</v>
      </c>
      <c r="K30" s="15" t="s">
        <v>45</v>
      </c>
      <c r="L30" s="6"/>
    </row>
    <row r="31" spans="1:12" ht="30.75" customHeight="1">
      <c r="A31" s="85" t="s">
        <v>28</v>
      </c>
      <c r="B31" s="85"/>
      <c r="C31" s="85"/>
      <c r="D31" s="35">
        <f>D29+D30</f>
        <v>0</v>
      </c>
      <c r="E31" s="35">
        <f>E29+E30</f>
        <v>0</v>
      </c>
      <c r="F31" s="35">
        <f t="shared" ref="F31:G31" si="3">F29+F30</f>
        <v>0</v>
      </c>
      <c r="G31" s="40">
        <f t="shared" si="3"/>
        <v>0</v>
      </c>
      <c r="H31" s="36" t="s">
        <v>5</v>
      </c>
      <c r="I31" s="36"/>
      <c r="J31" s="39"/>
    </row>
  </sheetData>
  <mergeCells count="33">
    <mergeCell ref="D3:E3"/>
    <mergeCell ref="A31:C31"/>
    <mergeCell ref="A25:C25"/>
    <mergeCell ref="H25:J25"/>
    <mergeCell ref="A26:C26"/>
    <mergeCell ref="A27:C27"/>
    <mergeCell ref="A28:C28"/>
    <mergeCell ref="A29:C29"/>
    <mergeCell ref="A30:C30"/>
    <mergeCell ref="H9:J9"/>
    <mergeCell ref="H10:J10"/>
    <mergeCell ref="H7:J7"/>
    <mergeCell ref="A16:A24"/>
    <mergeCell ref="B24:C24"/>
    <mergeCell ref="H23:I23"/>
    <mergeCell ref="H15:J15"/>
    <mergeCell ref="H24:J24"/>
    <mergeCell ref="B16:B23"/>
    <mergeCell ref="A7:A15"/>
    <mergeCell ref="H14:J14"/>
    <mergeCell ref="H13:J13"/>
    <mergeCell ref="H11:J11"/>
    <mergeCell ref="B8:B10"/>
    <mergeCell ref="H6:J6"/>
    <mergeCell ref="H8:J8"/>
    <mergeCell ref="H12:J12"/>
    <mergeCell ref="A1:K1"/>
    <mergeCell ref="A2:J2"/>
    <mergeCell ref="A3:C5"/>
    <mergeCell ref="G3:G5"/>
    <mergeCell ref="H3:J5"/>
    <mergeCell ref="K3:K5"/>
    <mergeCell ref="A6:C6"/>
  </mergeCells>
  <phoneticPr fontId="2" type="noConversion"/>
  <printOptions horizontalCentered="1" verticalCentered="1"/>
  <pageMargins left="0.15748031496062992" right="0" top="3.937007874015748E-2" bottom="3.937007874015748E-2" header="3.937007874015748E-2" footer="3.937007874015748E-2"/>
  <pageSetup paperSize="9" scale="76" fitToWidth="0" orientation="portrait" r:id="rId1"/>
  <headerFooter alignWithMargins="0"/>
  <colBreaks count="2" manualBreakCount="2">
    <brk id="10" max="31" man="1"/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산출내역서(7개월)</vt:lpstr>
      <vt:lpstr>'산출내역서(7개월)'!Print_Area</vt:lpstr>
    </vt:vector>
  </TitlesOfParts>
  <Company>인천광역시체육회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이현종</dc:creator>
  <cp:lastModifiedBy>user</cp:lastModifiedBy>
  <cp:lastPrinted>2024-08-29T09:46:30Z</cp:lastPrinted>
  <dcterms:created xsi:type="dcterms:W3CDTF">2005-07-20T06:41:19Z</dcterms:created>
  <dcterms:modified xsi:type="dcterms:W3CDTF">2026-05-18T01:33:12Z</dcterms:modified>
</cp:coreProperties>
</file>